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！My Documents--公務\(置頂)年度專案\!!官網新增「產學合作」專區\"/>
    </mc:Choice>
  </mc:AlternateContent>
  <xr:revisionPtr revIDLastSave="0" documentId="13_ncr:1_{BBBC158C-1264-4CDD-B404-F9438A6DCC3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廠商獨有成果" sheetId="7" r:id="rId1"/>
    <sheet name="雙方共有成果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7" l="1"/>
  <c r="C18" i="7" s="1"/>
  <c r="E11" i="7"/>
  <c r="F11" i="7" s="1"/>
  <c r="C11" i="7"/>
  <c r="B11" i="7" s="1"/>
  <c r="D4" i="7"/>
  <c r="E4" i="7" s="1"/>
  <c r="D18" i="6"/>
  <c r="C18" i="6" s="1"/>
  <c r="E11" i="6"/>
  <c r="F11" i="6" s="1"/>
  <c r="C11" i="6"/>
  <c r="B11" i="6" s="1"/>
  <c r="D4" i="6"/>
  <c r="C4" i="6" s="1"/>
  <c r="C4" i="7" l="1"/>
  <c r="B18" i="7"/>
  <c r="E18" i="7"/>
  <c r="F4" i="7"/>
  <c r="E4" i="6"/>
  <c r="F4" i="6" s="1"/>
  <c r="E18" i="6"/>
  <c r="B18" i="6"/>
</calcChain>
</file>

<file path=xl/sharedStrings.xml><?xml version="1.0" encoding="utf-8"?>
<sst xmlns="http://schemas.openxmlformats.org/spreadsheetml/2006/main" count="92" uniqueCount="41">
  <si>
    <t>(B)管理費</t>
    <phoneticPr fontId="1" type="noConversion"/>
  </si>
  <si>
    <t>(A)研究經費</t>
    <phoneticPr fontId="1" type="noConversion"/>
  </si>
  <si>
    <t>已知(E)合作案總金額</t>
    <phoneticPr fontId="1" type="noConversion"/>
  </si>
  <si>
    <t>以輸入研究經費(A)推算其他經費項目</t>
    <phoneticPr fontId="1" type="noConversion"/>
  </si>
  <si>
    <t>(X)管理費比例</t>
    <phoneticPr fontId="1" type="noConversion"/>
  </si>
  <si>
    <t>(B)管理費</t>
    <phoneticPr fontId="1" type="noConversion"/>
  </si>
  <si>
    <t>(C)計畫經費總額</t>
    <phoneticPr fontId="1" type="noConversion"/>
  </si>
  <si>
    <t>(E)合作案總金額</t>
    <phoneticPr fontId="1" type="noConversion"/>
  </si>
  <si>
    <t>輸入金額於下列</t>
    <phoneticPr fontId="1" type="noConversion"/>
  </si>
  <si>
    <t>(B)=(C)*(X)</t>
    <phoneticPr fontId="1" type="noConversion"/>
  </si>
  <si>
    <t>(C)=(A)+(B)</t>
    <phoneticPr fontId="1" type="noConversion"/>
  </si>
  <si>
    <t>(D)=(C)*0.15</t>
    <phoneticPr fontId="1" type="noConversion"/>
  </si>
  <si>
    <t>(E)=(C)+(D)</t>
    <phoneticPr fontId="1" type="noConversion"/>
  </si>
  <si>
    <t>計畫經費項目示意圖</t>
    <phoneticPr fontId="1" type="noConversion"/>
  </si>
  <si>
    <t>(C)計畫經費總額</t>
  </si>
  <si>
    <t>(E)合作案總金額</t>
  </si>
  <si>
    <t>註: 只須填入(A)研究經費, 其餘已設好公式。</t>
    <phoneticPr fontId="1" type="noConversion"/>
  </si>
  <si>
    <t>以輸入計畫經費總額(C)推算其他經費項目</t>
    <phoneticPr fontId="1" type="noConversion"/>
  </si>
  <si>
    <t>(X)管理費比例</t>
    <phoneticPr fontId="1" type="noConversion"/>
  </si>
  <si>
    <t>(A)研究經費</t>
    <phoneticPr fontId="1" type="noConversion"/>
  </si>
  <si>
    <t>(B)管理費</t>
    <phoneticPr fontId="1" type="noConversion"/>
  </si>
  <si>
    <t>(C)計畫經費總額</t>
    <phoneticPr fontId="1" type="noConversion"/>
  </si>
  <si>
    <t>(E)合作案總金額</t>
    <phoneticPr fontId="1" type="noConversion"/>
  </si>
  <si>
    <t>(A)=(C)-(B)</t>
    <phoneticPr fontId="1" type="noConversion"/>
  </si>
  <si>
    <t>(B)=(C)*(X)</t>
    <phoneticPr fontId="1" type="noConversion"/>
  </si>
  <si>
    <t>輸入金額於下列</t>
    <phoneticPr fontId="1" type="noConversion"/>
  </si>
  <si>
    <t>(D)=(C)*0.15</t>
    <phoneticPr fontId="1" type="noConversion"/>
  </si>
  <si>
    <t>(E)=(C)+(D)</t>
    <phoneticPr fontId="1" type="noConversion"/>
  </si>
  <si>
    <t>註: 只須填入(C)計畫經費總額, 其餘已設好公式。</t>
    <phoneticPr fontId="1" type="noConversion"/>
  </si>
  <si>
    <t>(C)=(E)/1.15</t>
    <phoneticPr fontId="1" type="noConversion"/>
  </si>
  <si>
    <t>(A)研究經費</t>
    <phoneticPr fontId="1" type="noConversion"/>
  </si>
  <si>
    <t>(D)回饋金</t>
    <phoneticPr fontId="1" type="noConversion"/>
  </si>
  <si>
    <t>(D)=(C)*0.25</t>
    <phoneticPr fontId="1" type="noConversion"/>
  </si>
  <si>
    <t>(D)=(C)*0.25</t>
    <phoneticPr fontId="1" type="noConversion"/>
  </si>
  <si>
    <t>(D)先期技轉金</t>
    <phoneticPr fontId="1" type="noConversion"/>
  </si>
  <si>
    <t>(D)先期技轉金</t>
    <phoneticPr fontId="1" type="noConversion"/>
  </si>
  <si>
    <t>(D)先期技轉金</t>
    <phoneticPr fontId="1" type="noConversion"/>
  </si>
  <si>
    <t>註: 只須填入(E)合作案總金額, 其餘已設好公式。</t>
    <phoneticPr fontId="1" type="noConversion"/>
  </si>
  <si>
    <t>(C)=(E)/1.25</t>
    <phoneticPr fontId="1" type="noConversion"/>
  </si>
  <si>
    <r>
      <rPr>
        <b/>
        <sz val="12"/>
        <color rgb="FFC00000"/>
        <rFont val="Webdings"/>
        <family val="1"/>
        <charset val="2"/>
      </rPr>
      <t>Y</t>
    </r>
    <r>
      <rPr>
        <b/>
        <sz val="12"/>
        <color rgb="FFC00000"/>
        <rFont val="微軟正黑體"/>
        <family val="2"/>
        <charset val="136"/>
      </rPr>
      <t>回饋金*63.75％--教師研究團隊個人所得，或為研究室專帳彈性支用。</t>
    </r>
    <phoneticPr fontId="1" type="noConversion"/>
  </si>
  <si>
    <r>
      <rPr>
        <b/>
        <sz val="12"/>
        <color rgb="FFC00000"/>
        <rFont val="Webdings"/>
        <family val="1"/>
        <charset val="2"/>
      </rPr>
      <t>Y</t>
    </r>
    <r>
      <rPr>
        <b/>
        <sz val="12"/>
        <color rgb="FFC00000"/>
        <rFont val="微軟正黑體"/>
        <family val="2"/>
        <charset val="136"/>
      </rPr>
      <t>先期技轉金*63.75％--教師研究團隊個人所得，或為研究室專帳彈性支用。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</si>
</sst>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0_ "/>
    <numFmt numFmtId="177" formatCode="_-* #,##0_-;\-* #,##0_-;_-* &quot;-&quot;??_-;_-@_-"/>
  </numFmts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  <font>
      <sz val="11"/>
      <name val="微軟正黑體"/>
      <family val="2"/>
      <charset val="136"/>
    </font>
    <font>
      <b/>
      <sz val="12"/>
      <color rgb="FFC00000"/>
      <name val="微軟正黑體"/>
      <family val="2"/>
      <charset val="136"/>
    </font>
    <font>
      <b/>
      <sz val="12"/>
      <color rgb="FFC00000"/>
      <name val="Webdings"/>
      <family val="1"/>
      <charset val="2"/>
    </font>
  </fonts>
  <fills count="1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EDEFE"/>
        <bgColor indexed="64"/>
      </patternFill>
    </fill>
    <fill>
      <patternFill patternType="solid">
        <fgColor rgb="FFCFC4FC"/>
        <bgColor indexed="64"/>
      </patternFill>
    </fill>
    <fill>
      <patternFill patternType="solid">
        <fgColor rgb="FF8982DE"/>
        <bgColor indexed="64"/>
      </patternFill>
    </fill>
    <fill>
      <patternFill patternType="solid">
        <fgColor rgb="FFCBACEE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9" fontId="3" fillId="0" borderId="3" xfId="0" applyNumberFormat="1" applyFont="1" applyFill="1" applyBorder="1">
      <alignment vertical="center"/>
    </xf>
    <xf numFmtId="176" fontId="3" fillId="2" borderId="1" xfId="0" applyNumberFormat="1" applyFont="1" applyFill="1" applyBorder="1">
      <alignment vertical="center"/>
    </xf>
    <xf numFmtId="176" fontId="3" fillId="3" borderId="2" xfId="0" applyNumberFormat="1" applyFont="1" applyFill="1" applyBorder="1">
      <alignment vertical="center"/>
    </xf>
    <xf numFmtId="9" fontId="3" fillId="0" borderId="3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7" fontId="6" fillId="0" borderId="4" xfId="1" applyNumberFormat="1" applyFont="1" applyBorder="1">
      <alignment vertical="center"/>
    </xf>
    <xf numFmtId="177" fontId="6" fillId="0" borderId="2" xfId="1" applyNumberFormat="1" applyFont="1" applyBorder="1">
      <alignment vertical="center"/>
    </xf>
    <xf numFmtId="176" fontId="3" fillId="2" borderId="2" xfId="0" applyNumberFormat="1" applyFont="1" applyFill="1" applyBorder="1" applyAlignment="1">
      <alignment horizontal="center" vertical="center"/>
    </xf>
    <xf numFmtId="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9" fontId="3" fillId="0" borderId="17" xfId="0" applyNumberFormat="1" applyFont="1" applyFill="1" applyBorder="1">
      <alignment vertical="center"/>
    </xf>
    <xf numFmtId="176" fontId="3" fillId="2" borderId="18" xfId="0" applyNumberFormat="1" applyFont="1" applyFill="1" applyBorder="1">
      <alignment vertical="center"/>
    </xf>
    <xf numFmtId="176" fontId="3" fillId="3" borderId="19" xfId="0" applyNumberFormat="1" applyFont="1" applyFill="1" applyBorder="1">
      <alignment vertical="center"/>
    </xf>
    <xf numFmtId="176" fontId="3" fillId="0" borderId="4" xfId="0" applyNumberFormat="1" applyFont="1" applyBorder="1">
      <alignment vertical="center"/>
    </xf>
    <xf numFmtId="176" fontId="4" fillId="3" borderId="7" xfId="0" applyNumberFormat="1" applyFont="1" applyFill="1" applyBorder="1" applyAlignment="1">
      <alignment horizontal="center" vertical="center"/>
    </xf>
    <xf numFmtId="177" fontId="6" fillId="3" borderId="7" xfId="1" applyNumberFormat="1" applyFont="1" applyFill="1" applyBorder="1">
      <alignment vertical="center"/>
    </xf>
    <xf numFmtId="9" fontId="3" fillId="0" borderId="2" xfId="0" applyNumberFormat="1" applyFont="1" applyFill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9" fontId="3" fillId="0" borderId="2" xfId="0" applyNumberFormat="1" applyFont="1" applyBorder="1">
      <alignment vertical="center"/>
    </xf>
    <xf numFmtId="177" fontId="6" fillId="0" borderId="2" xfId="1" applyNumberFormat="1" applyFont="1" applyFill="1" applyBorder="1">
      <alignment vertical="center"/>
    </xf>
    <xf numFmtId="177" fontId="6" fillId="0" borderId="3" xfId="1" applyNumberFormat="1" applyFont="1" applyBorder="1">
      <alignment vertical="center"/>
    </xf>
    <xf numFmtId="176" fontId="3" fillId="6" borderId="6" xfId="0" applyNumberFormat="1" applyFont="1" applyFill="1" applyBorder="1">
      <alignment vertical="center"/>
    </xf>
    <xf numFmtId="176" fontId="4" fillId="6" borderId="7" xfId="0" applyNumberFormat="1" applyFont="1" applyFill="1" applyBorder="1" applyAlignment="1">
      <alignment horizontal="center" vertical="center"/>
    </xf>
    <xf numFmtId="177" fontId="6" fillId="6" borderId="7" xfId="1" applyNumberFormat="1" applyFont="1" applyFill="1" applyBorder="1">
      <alignment vertical="center"/>
    </xf>
    <xf numFmtId="176" fontId="3" fillId="6" borderId="11" xfId="0" applyNumberFormat="1" applyFont="1" applyFill="1" applyBorder="1" applyAlignment="1">
      <alignment horizontal="center" vertical="center"/>
    </xf>
    <xf numFmtId="176" fontId="3" fillId="5" borderId="5" xfId="0" applyNumberFormat="1" applyFont="1" applyFill="1" applyBorder="1">
      <alignment vertical="center"/>
    </xf>
    <xf numFmtId="176" fontId="3" fillId="8" borderId="2" xfId="0" applyNumberFormat="1" applyFont="1" applyFill="1" applyBorder="1">
      <alignment vertical="center"/>
    </xf>
    <xf numFmtId="176" fontId="3" fillId="8" borderId="20" xfId="0" applyNumberFormat="1" applyFont="1" applyFill="1" applyBorder="1">
      <alignment vertical="center"/>
    </xf>
    <xf numFmtId="176" fontId="3" fillId="9" borderId="2" xfId="0" applyNumberFormat="1" applyFont="1" applyFill="1" applyBorder="1">
      <alignment vertical="center"/>
    </xf>
    <xf numFmtId="176" fontId="3" fillId="9" borderId="5" xfId="0" applyNumberFormat="1" applyFont="1" applyFill="1" applyBorder="1">
      <alignment vertical="center"/>
    </xf>
    <xf numFmtId="176" fontId="3" fillId="9" borderId="6" xfId="0" applyNumberFormat="1" applyFont="1" applyFill="1" applyBorder="1" applyAlignment="1">
      <alignment horizontal="center" vertical="center"/>
    </xf>
    <xf numFmtId="176" fontId="4" fillId="9" borderId="7" xfId="0" applyNumberFormat="1" applyFont="1" applyFill="1" applyBorder="1" applyAlignment="1">
      <alignment horizontal="center" vertical="center"/>
    </xf>
    <xf numFmtId="177" fontId="6" fillId="9" borderId="7" xfId="1" applyNumberFormat="1" applyFont="1" applyFill="1" applyBorder="1">
      <alignment vertical="center"/>
    </xf>
    <xf numFmtId="176" fontId="3" fillId="8" borderId="3" xfId="0" applyNumberFormat="1" applyFont="1" applyFill="1" applyBorder="1" applyAlignment="1">
      <alignment horizontal="left" vertical="center"/>
    </xf>
    <xf numFmtId="176" fontId="3" fillId="0" borderId="0" xfId="0" applyNumberFormat="1" applyFont="1">
      <alignment vertical="center"/>
    </xf>
    <xf numFmtId="9" fontId="3" fillId="0" borderId="0" xfId="0" applyNumberFormat="1" applyFont="1">
      <alignment vertical="center"/>
    </xf>
    <xf numFmtId="176" fontId="3" fillId="5" borderId="2" xfId="0" applyNumberFormat="1" applyFont="1" applyFill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176" fontId="3" fillId="3" borderId="2" xfId="0" applyNumberFormat="1" applyFont="1" applyFill="1" applyBorder="1" applyAlignment="1">
      <alignment horizontal="left" vertical="center"/>
    </xf>
    <xf numFmtId="9" fontId="3" fillId="3" borderId="0" xfId="0" applyNumberFormat="1" applyFont="1" applyFill="1">
      <alignment vertical="center"/>
    </xf>
    <xf numFmtId="176" fontId="3" fillId="3" borderId="0" xfId="0" applyNumberFormat="1" applyFont="1" applyFill="1">
      <alignment vertical="center"/>
    </xf>
    <xf numFmtId="9" fontId="3" fillId="6" borderId="0" xfId="0" applyNumberFormat="1" applyFont="1" applyFill="1">
      <alignment vertical="center"/>
    </xf>
    <xf numFmtId="9" fontId="3" fillId="11" borderId="0" xfId="0" applyNumberFormat="1" applyFont="1" applyFill="1">
      <alignment vertical="center"/>
    </xf>
    <xf numFmtId="0" fontId="0" fillId="11" borderId="0" xfId="0" applyFill="1">
      <alignment vertical="center"/>
    </xf>
    <xf numFmtId="9" fontId="3" fillId="9" borderId="0" xfId="0" applyNumberFormat="1" applyFont="1" applyFill="1">
      <alignment vertical="center"/>
    </xf>
    <xf numFmtId="0" fontId="0" fillId="9" borderId="0" xfId="0" applyFill="1">
      <alignment vertical="center"/>
    </xf>
    <xf numFmtId="9" fontId="3" fillId="0" borderId="0" xfId="0" applyNumberFormat="1" applyFont="1" applyFill="1">
      <alignment vertical="center"/>
    </xf>
    <xf numFmtId="176" fontId="3" fillId="0" borderId="0" xfId="0" applyNumberFormat="1" applyFont="1" applyFill="1">
      <alignment vertical="center"/>
    </xf>
    <xf numFmtId="176" fontId="3" fillId="6" borderId="0" xfId="0" applyNumberFormat="1" applyFont="1" applyFill="1">
      <alignment vertical="center"/>
    </xf>
    <xf numFmtId="0" fontId="4" fillId="0" borderId="0" xfId="0" applyFont="1">
      <alignment vertical="center"/>
    </xf>
    <xf numFmtId="9" fontId="3" fillId="10" borderId="21" xfId="0" applyNumberFormat="1" applyFont="1" applyFill="1" applyBorder="1" applyAlignment="1">
      <alignment horizontal="center" vertical="center"/>
    </xf>
    <xf numFmtId="9" fontId="3" fillId="10" borderId="22" xfId="0" applyNumberFormat="1" applyFont="1" applyFill="1" applyBorder="1" applyAlignment="1">
      <alignment horizontal="center" vertical="center"/>
    </xf>
    <xf numFmtId="9" fontId="3" fillId="10" borderId="23" xfId="0" applyNumberFormat="1" applyFont="1" applyFill="1" applyBorder="1" applyAlignment="1">
      <alignment horizontal="center" vertical="center"/>
    </xf>
    <xf numFmtId="9" fontId="3" fillId="7" borderId="0" xfId="0" applyNumberFormat="1" applyFont="1" applyFill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3" fillId="8" borderId="12" xfId="0" applyNumberFormat="1" applyFont="1" applyFill="1" applyBorder="1" applyAlignment="1">
      <alignment horizontal="center" vertical="center"/>
    </xf>
    <xf numFmtId="176" fontId="3" fillId="8" borderId="13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9" fontId="3" fillId="4" borderId="2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9" borderId="24" xfId="0" applyFont="1" applyFill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0" fontId="3" fillId="9" borderId="26" xfId="0" applyFont="1" applyFill="1" applyBorder="1" applyAlignment="1">
      <alignment horizontal="center" vertical="center"/>
    </xf>
    <xf numFmtId="0" fontId="7" fillId="0" borderId="0" xfId="0" applyFont="1">
      <alignment vertical="center"/>
    </xf>
  </cellXfs>
  <cellStyles count="3">
    <cellStyle name="一般" xfId="0" builtinId="0"/>
    <cellStyle name="千分位" xfId="1" builtinId="3"/>
    <cellStyle name="千分位 2" xfId="2" xr:uid="{00000000-0005-0000-0000-000002000000}"/>
  </cellStyles>
  <dxfs count="0"/>
  <tableStyles count="0" defaultTableStyle="TableStyleMedium2" defaultPivotStyle="PivotStyleLight16"/>
  <colors>
    <mruColors>
      <color rgb="FFCBACEE"/>
      <color rgb="FFCFC4FC"/>
      <color rgb="FF8982DE"/>
      <color rgb="FF9E79E7"/>
      <color rgb="FFB578E8"/>
      <color rgb="FFAB65E5"/>
      <color rgb="FFCFA8F0"/>
      <color rgb="FFCC99FF"/>
      <color rgb="FFAEDEFE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opLeftCell="A7" workbookViewId="0">
      <selection activeCell="B22" sqref="B22"/>
    </sheetView>
  </sheetViews>
  <sheetFormatPr defaultRowHeight="17" x14ac:dyDescent="0.4"/>
  <cols>
    <col min="1" max="1" width="16.90625" customWidth="1"/>
    <col min="2" max="2" width="17.26953125" bestFit="1" customWidth="1"/>
    <col min="3" max="3" width="12.81640625" bestFit="1" customWidth="1"/>
    <col min="4" max="4" width="18.08984375" bestFit="1" customWidth="1"/>
    <col min="5" max="5" width="14.81640625" bestFit="1" customWidth="1"/>
    <col min="6" max="6" width="17.7265625" bestFit="1" customWidth="1"/>
    <col min="8" max="8" width="15.1796875" customWidth="1"/>
    <col min="9" max="9" width="11.54296875" customWidth="1"/>
    <col min="10" max="10" width="15.1796875" customWidth="1"/>
  </cols>
  <sheetData>
    <row r="1" spans="1:10" ht="17.5" thickBot="1" x14ac:dyDescent="0.45">
      <c r="A1" s="58" t="s">
        <v>3</v>
      </c>
      <c r="B1" s="58"/>
      <c r="C1" s="58"/>
      <c r="D1" s="58"/>
      <c r="E1" s="58"/>
      <c r="F1" s="58"/>
      <c r="G1" s="1"/>
      <c r="H1" s="1"/>
      <c r="I1" s="1"/>
      <c r="J1" s="1"/>
    </row>
    <row r="2" spans="1:10" ht="17.5" thickBot="1" x14ac:dyDescent="0.45">
      <c r="A2" s="2" t="s">
        <v>4</v>
      </c>
      <c r="B2" s="26" t="s">
        <v>30</v>
      </c>
      <c r="C2" s="3" t="s">
        <v>5</v>
      </c>
      <c r="D2" s="4" t="s">
        <v>6</v>
      </c>
      <c r="E2" s="31" t="s">
        <v>31</v>
      </c>
      <c r="F2" s="33" t="s">
        <v>7</v>
      </c>
      <c r="G2" s="1"/>
      <c r="H2" s="1"/>
      <c r="I2" s="1"/>
      <c r="J2" s="1"/>
    </row>
    <row r="3" spans="1:10" x14ac:dyDescent="0.4">
      <c r="A3" s="5"/>
      <c r="B3" s="27" t="s">
        <v>8</v>
      </c>
      <c r="C3" s="6" t="s">
        <v>9</v>
      </c>
      <c r="D3" s="7" t="s">
        <v>10</v>
      </c>
      <c r="E3" s="7" t="s">
        <v>32</v>
      </c>
      <c r="F3" s="7" t="s">
        <v>12</v>
      </c>
      <c r="G3" s="1"/>
      <c r="H3" s="59" t="s">
        <v>13</v>
      </c>
      <c r="I3" s="60"/>
      <c r="J3" s="61"/>
    </row>
    <row r="4" spans="1:10" x14ac:dyDescent="0.4">
      <c r="A4" s="5">
        <v>0.2</v>
      </c>
      <c r="B4" s="28">
        <v>1000000</v>
      </c>
      <c r="C4" s="8">
        <f>ROUND(D4*A4,0)</f>
        <v>250000</v>
      </c>
      <c r="D4" s="9">
        <f>B4/(1-A4)</f>
        <v>1250000</v>
      </c>
      <c r="E4" s="9">
        <f>ROUND(D4*0.25,0)</f>
        <v>312500</v>
      </c>
      <c r="F4" s="9">
        <f>D4+E4</f>
        <v>1562500</v>
      </c>
      <c r="G4" s="1"/>
      <c r="H4" s="29" t="s">
        <v>1</v>
      </c>
      <c r="I4" s="10" t="s">
        <v>0</v>
      </c>
      <c r="J4" s="62" t="s">
        <v>31</v>
      </c>
    </row>
    <row r="5" spans="1:10" x14ac:dyDescent="0.4">
      <c r="A5" s="46" t="s">
        <v>16</v>
      </c>
      <c r="B5" s="53"/>
      <c r="C5" s="53"/>
      <c r="D5" s="12"/>
      <c r="E5" s="12"/>
      <c r="F5" s="12"/>
      <c r="G5" s="1"/>
      <c r="H5" s="64" t="s">
        <v>14</v>
      </c>
      <c r="I5" s="65"/>
      <c r="J5" s="63"/>
    </row>
    <row r="6" spans="1:10" ht="17.5" thickBot="1" x14ac:dyDescent="0.45">
      <c r="A6" s="40"/>
      <c r="B6" s="39"/>
      <c r="C6" s="39"/>
      <c r="D6" s="39"/>
      <c r="E6" s="39"/>
      <c r="F6" s="39"/>
      <c r="G6" s="1"/>
      <c r="H6" s="66" t="s">
        <v>15</v>
      </c>
      <c r="I6" s="67"/>
      <c r="J6" s="68"/>
    </row>
    <row r="7" spans="1:10" x14ac:dyDescent="0.4">
      <c r="A7" s="11"/>
      <c r="B7" s="12"/>
      <c r="C7" s="12"/>
      <c r="D7" s="12"/>
      <c r="E7" s="12"/>
      <c r="F7" s="12"/>
      <c r="G7" s="1"/>
      <c r="H7" s="1"/>
      <c r="I7" s="1"/>
      <c r="J7" s="1"/>
    </row>
    <row r="8" spans="1:10" x14ac:dyDescent="0.4">
      <c r="A8" s="69" t="s">
        <v>17</v>
      </c>
      <c r="B8" s="69"/>
      <c r="C8" s="69"/>
      <c r="D8" s="69"/>
      <c r="E8" s="69"/>
      <c r="F8" s="69"/>
      <c r="G8" s="1"/>
      <c r="H8" s="1"/>
      <c r="I8" s="1"/>
      <c r="J8" s="1"/>
    </row>
    <row r="9" spans="1:10" x14ac:dyDescent="0.4">
      <c r="A9" s="13" t="s">
        <v>18</v>
      </c>
      <c r="B9" s="30" t="s">
        <v>19</v>
      </c>
      <c r="C9" s="14" t="s">
        <v>20</v>
      </c>
      <c r="D9" s="15" t="s">
        <v>21</v>
      </c>
      <c r="E9" s="32" t="s">
        <v>31</v>
      </c>
      <c r="F9" s="34" t="s">
        <v>22</v>
      </c>
      <c r="G9" s="1"/>
      <c r="H9" s="1"/>
      <c r="I9" s="1"/>
      <c r="J9" s="1"/>
    </row>
    <row r="10" spans="1:10" x14ac:dyDescent="0.4">
      <c r="A10" s="5"/>
      <c r="B10" s="7" t="s">
        <v>23</v>
      </c>
      <c r="C10" s="16" t="s">
        <v>24</v>
      </c>
      <c r="D10" s="17" t="s">
        <v>25</v>
      </c>
      <c r="E10" s="6" t="s">
        <v>33</v>
      </c>
      <c r="F10" s="7" t="s">
        <v>27</v>
      </c>
      <c r="G10" s="1"/>
      <c r="H10" s="1"/>
      <c r="I10" s="1"/>
      <c r="J10" s="1"/>
    </row>
    <row r="11" spans="1:10" x14ac:dyDescent="0.4">
      <c r="A11" s="5">
        <v>0.2</v>
      </c>
      <c r="B11" s="9">
        <f>D11-C11</f>
        <v>800000</v>
      </c>
      <c r="C11" s="8">
        <f>ROUND(D11*A11,0)</f>
        <v>200000</v>
      </c>
      <c r="D11" s="18">
        <v>1000000</v>
      </c>
      <c r="E11" s="9">
        <f>ROUND(D11*0.25,0)</f>
        <v>250000</v>
      </c>
      <c r="F11" s="9">
        <f>D11+E11</f>
        <v>1250000</v>
      </c>
      <c r="G11" s="1"/>
      <c r="H11" s="1"/>
      <c r="I11" s="1"/>
      <c r="J11" s="1"/>
    </row>
    <row r="12" spans="1:10" x14ac:dyDescent="0.4">
      <c r="A12" s="44" t="s">
        <v>28</v>
      </c>
      <c r="B12" s="45"/>
      <c r="C12" s="45"/>
      <c r="D12" s="12"/>
      <c r="E12" s="12"/>
      <c r="F12" s="12"/>
      <c r="G12" s="1"/>
      <c r="H12" s="1"/>
      <c r="I12" s="1"/>
      <c r="J12" s="1"/>
    </row>
    <row r="13" spans="1:10" x14ac:dyDescent="0.4">
      <c r="A13" s="40"/>
      <c r="B13" s="39"/>
      <c r="C13" s="39"/>
      <c r="D13" s="39"/>
      <c r="E13" s="39"/>
      <c r="F13" s="39"/>
      <c r="G13" s="1"/>
      <c r="H13" s="1"/>
      <c r="I13" s="1"/>
      <c r="J13" s="1"/>
    </row>
    <row r="14" spans="1:10" x14ac:dyDescent="0.4">
      <c r="A14" s="11"/>
      <c r="B14" s="12"/>
      <c r="C14" s="12"/>
      <c r="D14" s="12"/>
      <c r="E14" s="12"/>
      <c r="F14" s="12"/>
      <c r="G14" s="1"/>
      <c r="H14" s="1"/>
      <c r="I14" s="1"/>
      <c r="J14" s="1"/>
    </row>
    <row r="15" spans="1:10" ht="17.5" thickBot="1" x14ac:dyDescent="0.45">
      <c r="A15" s="55" t="s">
        <v>2</v>
      </c>
      <c r="B15" s="56"/>
      <c r="C15" s="56"/>
      <c r="D15" s="56"/>
      <c r="E15" s="56"/>
      <c r="F15" s="57"/>
      <c r="G15" s="1"/>
      <c r="H15" s="1"/>
      <c r="I15" s="1"/>
      <c r="J15" s="1"/>
    </row>
    <row r="16" spans="1:10" x14ac:dyDescent="0.4">
      <c r="A16" s="19" t="s">
        <v>18</v>
      </c>
      <c r="B16" s="41" t="s">
        <v>19</v>
      </c>
      <c r="C16" s="42" t="s">
        <v>20</v>
      </c>
      <c r="D16" s="43" t="s">
        <v>21</v>
      </c>
      <c r="E16" s="38" t="s">
        <v>31</v>
      </c>
      <c r="F16" s="35" t="s">
        <v>22</v>
      </c>
      <c r="G16" s="1"/>
      <c r="H16" s="1"/>
      <c r="I16" s="1"/>
      <c r="J16" s="1"/>
    </row>
    <row r="17" spans="1:10" x14ac:dyDescent="0.4">
      <c r="A17" s="20"/>
      <c r="B17" s="21" t="s">
        <v>23</v>
      </c>
      <c r="C17" s="21" t="s">
        <v>24</v>
      </c>
      <c r="D17" s="21" t="s">
        <v>38</v>
      </c>
      <c r="E17" s="22" t="s">
        <v>33</v>
      </c>
      <c r="F17" s="36" t="s">
        <v>25</v>
      </c>
      <c r="G17" s="1"/>
      <c r="H17" s="1"/>
      <c r="I17" s="1"/>
      <c r="J17" s="1"/>
    </row>
    <row r="18" spans="1:10" x14ac:dyDescent="0.4">
      <c r="A18" s="23">
        <v>0.2</v>
      </c>
      <c r="B18" s="9">
        <f>D18-C18</f>
        <v>640000</v>
      </c>
      <c r="C18" s="9">
        <f>ROUND(D18*A18,0)</f>
        <v>160000</v>
      </c>
      <c r="D18" s="24">
        <f>F18/1.25</f>
        <v>800000</v>
      </c>
      <c r="E18" s="25">
        <f>ROUND(D18*0.25,0)</f>
        <v>200000</v>
      </c>
      <c r="F18" s="37">
        <v>1000000</v>
      </c>
      <c r="G18" s="1"/>
      <c r="H18" s="1"/>
      <c r="I18" s="1"/>
      <c r="J18" s="1"/>
    </row>
    <row r="19" spans="1:10" x14ac:dyDescent="0.4">
      <c r="A19" s="47" t="s">
        <v>37</v>
      </c>
      <c r="B19" s="48"/>
      <c r="C19" s="48"/>
      <c r="G19" s="1"/>
      <c r="H19" s="1"/>
      <c r="I19" s="1"/>
      <c r="J19" s="1"/>
    </row>
    <row r="20" spans="1:10" x14ac:dyDescent="0.4">
      <c r="G20" s="1"/>
      <c r="H20" s="1"/>
      <c r="I20" s="1"/>
      <c r="J20" s="1"/>
    </row>
    <row r="21" spans="1:10" x14ac:dyDescent="0.4">
      <c r="A21" s="75" t="s">
        <v>39</v>
      </c>
      <c r="G21" s="1"/>
      <c r="H21" s="1"/>
      <c r="I21" s="1"/>
      <c r="J21" s="1"/>
    </row>
    <row r="22" spans="1:10" x14ac:dyDescent="0.4">
      <c r="G22" s="1"/>
      <c r="H22" s="1"/>
      <c r="I22" s="1"/>
      <c r="J22" s="1"/>
    </row>
  </sheetData>
  <mergeCells count="7">
    <mergeCell ref="A15:F15"/>
    <mergeCell ref="A1:F1"/>
    <mergeCell ref="H3:J3"/>
    <mergeCell ref="J4:J5"/>
    <mergeCell ref="H5:I5"/>
    <mergeCell ref="H6:J6"/>
    <mergeCell ref="A8:F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tabSelected="1" topLeftCell="A7" zoomScaleNormal="100" workbookViewId="0">
      <selection activeCell="G21" sqref="G21"/>
    </sheetView>
  </sheetViews>
  <sheetFormatPr defaultRowHeight="17" x14ac:dyDescent="0.4"/>
  <cols>
    <col min="1" max="1" width="15.26953125" customWidth="1"/>
    <col min="2" max="2" width="17.26953125" bestFit="1" customWidth="1"/>
    <col min="3" max="3" width="12.81640625" bestFit="1" customWidth="1"/>
    <col min="4" max="4" width="18.08984375" bestFit="1" customWidth="1"/>
    <col min="5" max="5" width="17.54296875" customWidth="1"/>
    <col min="6" max="6" width="17.7265625" bestFit="1" customWidth="1"/>
    <col min="8" max="8" width="14.26953125" customWidth="1"/>
    <col min="9" max="9" width="12.08984375" customWidth="1"/>
    <col min="10" max="10" width="17.54296875" customWidth="1"/>
  </cols>
  <sheetData>
    <row r="1" spans="1:10" ht="17.5" thickBot="1" x14ac:dyDescent="0.45">
      <c r="A1" s="58" t="s">
        <v>3</v>
      </c>
      <c r="B1" s="58"/>
      <c r="C1" s="58"/>
      <c r="D1" s="58"/>
      <c r="E1" s="58"/>
      <c r="F1" s="58"/>
      <c r="G1" s="1"/>
      <c r="H1" s="1"/>
      <c r="I1" s="1"/>
      <c r="J1" s="1"/>
    </row>
    <row r="2" spans="1:10" ht="17.5" thickBot="1" x14ac:dyDescent="0.45">
      <c r="A2" s="2" t="s">
        <v>4</v>
      </c>
      <c r="B2" s="26" t="s">
        <v>30</v>
      </c>
      <c r="C2" s="3" t="s">
        <v>5</v>
      </c>
      <c r="D2" s="4" t="s">
        <v>6</v>
      </c>
      <c r="E2" s="31" t="s">
        <v>35</v>
      </c>
      <c r="F2" s="33" t="s">
        <v>7</v>
      </c>
      <c r="G2" s="1"/>
      <c r="H2" s="1"/>
      <c r="I2" s="1"/>
      <c r="J2" s="1"/>
    </row>
    <row r="3" spans="1:10" x14ac:dyDescent="0.4">
      <c r="A3" s="5"/>
      <c r="B3" s="27" t="s">
        <v>8</v>
      </c>
      <c r="C3" s="6" t="s">
        <v>9</v>
      </c>
      <c r="D3" s="7" t="s">
        <v>10</v>
      </c>
      <c r="E3" s="7" t="s">
        <v>11</v>
      </c>
      <c r="F3" s="7" t="s">
        <v>12</v>
      </c>
      <c r="G3" s="1"/>
      <c r="H3" s="59" t="s">
        <v>13</v>
      </c>
      <c r="I3" s="60"/>
      <c r="J3" s="61"/>
    </row>
    <row r="4" spans="1:10" x14ac:dyDescent="0.4">
      <c r="A4" s="5">
        <v>0.2</v>
      </c>
      <c r="B4" s="28">
        <v>1000000</v>
      </c>
      <c r="C4" s="8">
        <f>ROUND(D4*A4,0)</f>
        <v>250000</v>
      </c>
      <c r="D4" s="9">
        <f>B4/(1-A4)</f>
        <v>1250000</v>
      </c>
      <c r="E4" s="9">
        <f>ROUND(D4*0.15,0)</f>
        <v>187500</v>
      </c>
      <c r="F4" s="9">
        <f>D4+E4</f>
        <v>1437500</v>
      </c>
      <c r="G4" s="1"/>
      <c r="H4" s="29" t="s">
        <v>1</v>
      </c>
      <c r="I4" s="10" t="s">
        <v>0</v>
      </c>
      <c r="J4" s="62" t="s">
        <v>34</v>
      </c>
    </row>
    <row r="5" spans="1:10" x14ac:dyDescent="0.4">
      <c r="A5" s="46" t="s">
        <v>16</v>
      </c>
      <c r="B5" s="53"/>
      <c r="C5" s="53"/>
      <c r="D5" s="12"/>
      <c r="E5" s="12"/>
      <c r="F5" s="12"/>
      <c r="G5" s="1"/>
      <c r="H5" s="70" t="s">
        <v>14</v>
      </c>
      <c r="I5" s="71"/>
      <c r="J5" s="63"/>
    </row>
    <row r="6" spans="1:10" ht="17.5" thickBot="1" x14ac:dyDescent="0.45">
      <c r="A6" s="51"/>
      <c r="B6" s="52"/>
      <c r="C6" s="52"/>
      <c r="D6" s="39"/>
      <c r="E6" s="39"/>
      <c r="F6" s="39"/>
      <c r="G6" s="1"/>
      <c r="H6" s="72" t="s">
        <v>15</v>
      </c>
      <c r="I6" s="73"/>
      <c r="J6" s="74"/>
    </row>
    <row r="7" spans="1:10" x14ac:dyDescent="0.4">
      <c r="A7" s="11"/>
      <c r="B7" s="12"/>
      <c r="C7" s="12"/>
      <c r="D7" s="12"/>
      <c r="E7" s="12"/>
      <c r="F7" s="12"/>
      <c r="G7" s="1"/>
      <c r="H7" s="1"/>
      <c r="I7" s="1"/>
      <c r="J7" s="1"/>
    </row>
    <row r="8" spans="1:10" x14ac:dyDescent="0.4">
      <c r="A8" s="69" t="s">
        <v>17</v>
      </c>
      <c r="B8" s="69"/>
      <c r="C8" s="69"/>
      <c r="D8" s="69"/>
      <c r="E8" s="69"/>
      <c r="F8" s="69"/>
      <c r="G8" s="1"/>
      <c r="H8" s="1"/>
      <c r="I8" s="1"/>
      <c r="J8" s="1"/>
    </row>
    <row r="9" spans="1:10" x14ac:dyDescent="0.4">
      <c r="A9" s="13" t="s">
        <v>18</v>
      </c>
      <c r="B9" s="30" t="s">
        <v>19</v>
      </c>
      <c r="C9" s="14" t="s">
        <v>20</v>
      </c>
      <c r="D9" s="15" t="s">
        <v>21</v>
      </c>
      <c r="E9" s="32" t="s">
        <v>35</v>
      </c>
      <c r="F9" s="34" t="s">
        <v>22</v>
      </c>
      <c r="G9" s="1"/>
      <c r="H9" s="1"/>
      <c r="I9" s="1"/>
      <c r="J9" s="1"/>
    </row>
    <row r="10" spans="1:10" x14ac:dyDescent="0.4">
      <c r="A10" s="5"/>
      <c r="B10" s="7" t="s">
        <v>23</v>
      </c>
      <c r="C10" s="16" t="s">
        <v>24</v>
      </c>
      <c r="D10" s="17" t="s">
        <v>25</v>
      </c>
      <c r="E10" s="6" t="s">
        <v>26</v>
      </c>
      <c r="F10" s="7" t="s">
        <v>27</v>
      </c>
      <c r="G10" s="1"/>
      <c r="H10" s="1"/>
      <c r="I10" s="1"/>
      <c r="J10" s="1"/>
    </row>
    <row r="11" spans="1:10" x14ac:dyDescent="0.4">
      <c r="A11" s="5">
        <v>0.2</v>
      </c>
      <c r="B11" s="9">
        <f>D11-C11</f>
        <v>800000</v>
      </c>
      <c r="C11" s="8">
        <f>ROUND(D11*A11,0)</f>
        <v>200000</v>
      </c>
      <c r="D11" s="18">
        <v>1000000</v>
      </c>
      <c r="E11" s="9">
        <f>ROUND(D11*0.15,0)</f>
        <v>150000</v>
      </c>
      <c r="F11" s="9">
        <f>D11+E11</f>
        <v>1150000</v>
      </c>
      <c r="G11" s="1"/>
      <c r="H11" s="1"/>
      <c r="I11" s="1"/>
      <c r="J11" s="1"/>
    </row>
    <row r="12" spans="1:10" x14ac:dyDescent="0.4">
      <c r="A12" s="44" t="s">
        <v>28</v>
      </c>
      <c r="B12" s="45"/>
      <c r="C12" s="45"/>
      <c r="D12" s="12"/>
      <c r="E12" s="12"/>
      <c r="F12" s="12"/>
      <c r="G12" s="1"/>
      <c r="H12" s="1"/>
      <c r="I12" s="1"/>
      <c r="J12" s="1"/>
    </row>
    <row r="13" spans="1:10" x14ac:dyDescent="0.4">
      <c r="A13" s="51"/>
      <c r="B13" s="52"/>
      <c r="C13" s="52"/>
      <c r="D13" s="39"/>
      <c r="E13" s="39"/>
      <c r="F13" s="39"/>
      <c r="G13" s="1"/>
      <c r="H13" s="1"/>
      <c r="I13" s="1"/>
      <c r="J13" s="1"/>
    </row>
    <row r="14" spans="1:10" x14ac:dyDescent="0.4">
      <c r="A14" s="11"/>
      <c r="B14" s="12"/>
      <c r="C14" s="12"/>
      <c r="D14" s="12"/>
      <c r="E14" s="12"/>
      <c r="F14" s="12"/>
      <c r="G14" s="1"/>
      <c r="H14" s="1"/>
      <c r="I14" s="1"/>
      <c r="J14" s="1"/>
    </row>
    <row r="15" spans="1:10" ht="17.5" thickBot="1" x14ac:dyDescent="0.45">
      <c r="A15" s="55" t="s">
        <v>2</v>
      </c>
      <c r="B15" s="56"/>
      <c r="C15" s="56"/>
      <c r="D15" s="56"/>
      <c r="E15" s="56"/>
      <c r="F15" s="57"/>
      <c r="G15" s="1"/>
      <c r="H15" s="1"/>
      <c r="I15" s="1"/>
      <c r="J15" s="1"/>
    </row>
    <row r="16" spans="1:10" x14ac:dyDescent="0.4">
      <c r="A16" s="19" t="s">
        <v>18</v>
      </c>
      <c r="B16" s="41" t="s">
        <v>19</v>
      </c>
      <c r="C16" s="42" t="s">
        <v>20</v>
      </c>
      <c r="D16" s="43" t="s">
        <v>21</v>
      </c>
      <c r="E16" s="38" t="s">
        <v>36</v>
      </c>
      <c r="F16" s="35" t="s">
        <v>22</v>
      </c>
      <c r="G16" s="1"/>
      <c r="H16" s="1"/>
      <c r="I16" s="1"/>
      <c r="J16" s="1"/>
    </row>
    <row r="17" spans="1:10" x14ac:dyDescent="0.4">
      <c r="A17" s="20"/>
      <c r="B17" s="21" t="s">
        <v>23</v>
      </c>
      <c r="C17" s="21" t="s">
        <v>24</v>
      </c>
      <c r="D17" s="21" t="s">
        <v>29</v>
      </c>
      <c r="E17" s="22" t="s">
        <v>26</v>
      </c>
      <c r="F17" s="36" t="s">
        <v>25</v>
      </c>
      <c r="G17" s="1"/>
      <c r="H17" s="1"/>
      <c r="I17" s="1"/>
      <c r="J17" s="1"/>
    </row>
    <row r="18" spans="1:10" x14ac:dyDescent="0.4">
      <c r="A18" s="23">
        <v>0.2</v>
      </c>
      <c r="B18" s="9">
        <f>D18-C18</f>
        <v>695652.21739130444</v>
      </c>
      <c r="C18" s="9">
        <f>ROUND(D18*A18,0)</f>
        <v>173913</v>
      </c>
      <c r="D18" s="24">
        <f>F18/1.15</f>
        <v>869565.21739130444</v>
      </c>
      <c r="E18" s="25">
        <f>ROUND(D18*0.15,0)</f>
        <v>130435</v>
      </c>
      <c r="F18" s="37">
        <v>1000000</v>
      </c>
      <c r="G18" s="1"/>
      <c r="H18" s="1"/>
      <c r="I18" s="1"/>
      <c r="J18" s="1"/>
    </row>
    <row r="19" spans="1:10" x14ac:dyDescent="0.4">
      <c r="A19" s="49" t="s">
        <v>37</v>
      </c>
      <c r="B19" s="50"/>
      <c r="C19" s="50"/>
      <c r="G19" s="1"/>
      <c r="H19" s="1"/>
      <c r="I19" s="1"/>
      <c r="J19" s="1"/>
    </row>
    <row r="20" spans="1:10" x14ac:dyDescent="0.4">
      <c r="G20" s="1"/>
      <c r="H20" s="1"/>
      <c r="I20" s="1"/>
      <c r="J20" s="1"/>
    </row>
    <row r="21" spans="1:10" x14ac:dyDescent="0.4">
      <c r="A21" s="75" t="s">
        <v>40</v>
      </c>
      <c r="B21" s="54"/>
      <c r="C21" s="54"/>
      <c r="D21" s="54"/>
      <c r="E21" s="54"/>
      <c r="G21" s="1"/>
      <c r="H21" s="1"/>
      <c r="I21" s="1"/>
      <c r="J21" s="1"/>
    </row>
    <row r="22" spans="1:10" x14ac:dyDescent="0.4">
      <c r="G22" s="1"/>
      <c r="H22" s="1"/>
      <c r="I22" s="1"/>
      <c r="J22" s="1"/>
    </row>
  </sheetData>
  <mergeCells count="7">
    <mergeCell ref="A15:F15"/>
    <mergeCell ref="A1:F1"/>
    <mergeCell ref="H3:J3"/>
    <mergeCell ref="J4:J5"/>
    <mergeCell ref="H5:I5"/>
    <mergeCell ref="H6:J6"/>
    <mergeCell ref="A8:F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廠商獨有成果</vt:lpstr>
      <vt:lpstr>雙方共有成果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黃玉璉 Huang, Yu-Lien</cp:lastModifiedBy>
  <cp:lastPrinted>2019-04-19T05:14:03Z</cp:lastPrinted>
  <dcterms:created xsi:type="dcterms:W3CDTF">2009-09-30T06:02:23Z</dcterms:created>
  <dcterms:modified xsi:type="dcterms:W3CDTF">2026-09-18T06:56:57Z</dcterms:modified>
</cp:coreProperties>
</file>